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++Консалтинг\"/>
    </mc:Choice>
  </mc:AlternateContent>
  <xr:revisionPtr revIDLastSave="0" documentId="13_ncr:1_{7E9CDAD5-1C8B-4B84-BB0F-1CEF6D8D3BE0}" xr6:coauthVersionLast="47" xr6:coauthVersionMax="47" xr10:uidLastSave="{00000000-0000-0000-0000-000000000000}"/>
  <bookViews>
    <workbookView xWindow="-120" yWindow="-120" windowWidth="24240" windowHeight="13140" xr2:uid="{7171AE84-B814-482C-B862-B4C681668103}"/>
  </bookViews>
  <sheets>
    <sheet name="Строки ПН" sheetId="1" r:id="rId1"/>
    <sheet name="Аркуш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F16" i="1"/>
  <c r="G17" i="1"/>
  <c r="D15" i="1"/>
  <c r="E15" i="1"/>
  <c r="F15" i="1"/>
  <c r="G15" i="1"/>
  <c r="H15" i="1"/>
  <c r="C15" i="1"/>
  <c r="C14" i="1"/>
  <c r="E14" i="1"/>
  <c r="F14" i="1"/>
  <c r="G14" i="1"/>
  <c r="H14" i="1"/>
  <c r="E6" i="1"/>
  <c r="E9" i="1" s="1"/>
  <c r="E10" i="1" s="1"/>
  <c r="E16" i="1" s="1"/>
  <c r="C24" i="2"/>
  <c r="D6" i="1"/>
  <c r="D9" i="1" s="1"/>
  <c r="D10" i="1" s="1"/>
  <c r="R15" i="2"/>
  <c r="R16" i="2" s="1"/>
  <c r="Q15" i="2"/>
  <c r="C6" i="1"/>
  <c r="C9" i="1" s="1"/>
  <c r="C10" i="1" s="1"/>
  <c r="G6" i="1"/>
  <c r="G9" i="1" s="1"/>
  <c r="G10" i="1" s="1"/>
  <c r="K3" i="2"/>
  <c r="L15" i="2" s="1"/>
  <c r="L16" i="2"/>
  <c r="F6" i="1"/>
  <c r="F9" i="1" s="1"/>
  <c r="F10" i="1" s="1"/>
  <c r="H6" i="1"/>
  <c r="H9" i="1" s="1"/>
  <c r="H10" i="1" s="1"/>
  <c r="D14" i="1"/>
  <c r="I9" i="2"/>
  <c r="C16" i="1" l="1"/>
  <c r="C17" i="1"/>
  <c r="C21" i="1" s="1"/>
  <c r="H16" i="1"/>
  <c r="H17" i="1" s="1"/>
  <c r="H21" i="1" s="1"/>
  <c r="F17" i="1"/>
  <c r="F21" i="1" s="1"/>
  <c r="G16" i="1"/>
  <c r="G21" i="1" s="1"/>
  <c r="N15" i="2"/>
  <c r="E17" i="1"/>
  <c r="E21" i="1" s="1"/>
  <c r="D17" i="1"/>
  <c r="D21" i="1" s="1"/>
  <c r="H22" i="1" l="1"/>
  <c r="H18" i="1"/>
  <c r="E18" i="1"/>
  <c r="E22" i="1"/>
  <c r="F18" i="1"/>
  <c r="F22" i="1"/>
  <c r="G18" i="1"/>
  <c r="G22" i="1"/>
  <c r="C18" i="1"/>
  <c r="C22" i="1"/>
  <c r="D18" i="1"/>
  <c r="D22" i="1"/>
</calcChain>
</file>

<file path=xl/sharedStrings.xml><?xml version="1.0" encoding="utf-8"?>
<sst xmlns="http://schemas.openxmlformats.org/spreadsheetml/2006/main" count="32" uniqueCount="28">
  <si>
    <t>Дата відновлення перебігу строку для включення ПН до податкового кредиту</t>
  </si>
  <si>
    <t>Х</t>
  </si>
  <si>
    <t>Граничний звітний період, в який можна включити ПН</t>
  </si>
  <si>
    <t>Дата включення до податкового кредиту за загальним правилом, включаючи дату складання ПН (дата складання + рядок 2)</t>
  </si>
  <si>
    <t>Початок воєнного стану (у 2023 році воєнний стан вже діяв на 01.01.2023, тому ця дата зазначена як початок ВС для цього року)</t>
  </si>
  <si>
    <t>Гранична дата включення ПН, включаючи день 01.08.2023</t>
  </si>
  <si>
    <t>Місяць</t>
  </si>
  <si>
    <t>Гранична дата включення ПН після розблокування</t>
  </si>
  <si>
    <t>Місяці</t>
  </si>
  <si>
    <t>Рік</t>
  </si>
  <si>
    <t>Дата складання ПН - початкова дата для розрахунків</t>
  </si>
  <si>
    <t>Показники</t>
  </si>
  <si>
    <t>Рік, в якому складена податкова накладна</t>
  </si>
  <si>
    <t>Застосовуємо перехідне правило 2022 року</t>
  </si>
  <si>
    <t>Розраховуємо строк за загальними правилами, що діяли на дату складання ПН</t>
  </si>
  <si>
    <t>Перехідне правило - не пізніше 365 днів з 01.01.2022, включаючи цей день</t>
  </si>
  <si>
    <t>Заморозка строку під час воєнного стану</t>
  </si>
  <si>
    <t>№</t>
  </si>
  <si>
    <t>Гранична дата включення ПН до податкового кредиту - раніша з двох дат з рядків 3 та 4</t>
  </si>
  <si>
    <t>Кількість днів, коли ПН була заблокована у періодах до 24.02.2022 та після 01.08.2023</t>
  </si>
  <si>
    <t>Блокування ПН</t>
  </si>
  <si>
    <t>Днів у періоді, протягом якого можна включати цю ПН до податкового кредиту (від дати складання до дати в рядку 5)</t>
  </si>
  <si>
    <t>Днів для включення ПН до ПК - 365 або 1095 днів за загальним правилом, без врахування перехідних правил 2022 року</t>
  </si>
  <si>
    <t>Дні, що пройшли від дня складання ПН до початку воєнного стану 24.02.2022</t>
  </si>
  <si>
    <t>Дні заморозки строку з 24.02.2022 по 31.07.2023, включаючи обидві дати</t>
  </si>
  <si>
    <t>Дні для включення ПН до ПК, що залишилися після 01.08.2023, включаючи день 01.08.2023</t>
  </si>
  <si>
    <t>Показник "Дата складання ПН - початкова дата для розрахунків" у рядку 1 можна змінювати, тоді дата включення до декларації буде розрахована автоматично</t>
  </si>
  <si>
    <t>Показник "Кількість днів, коли ПН була заблокована у періодах до 24.02.2022 та після 01.08.2023" у рядку 14 теж можна змінювати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</si>
</sst>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\ mmm\ yy"/>
    <numFmt numFmtId="165" formatCode="mmmm\ yyyy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0000FF"/>
      <name val="Arial Narrow"/>
      <family val="2"/>
      <charset val="204"/>
    </font>
    <font>
      <sz val="9"/>
      <name val="Arial Narrow"/>
      <family val="2"/>
      <charset val="204"/>
    </font>
    <font>
      <sz val="9"/>
      <color rgb="FF660066"/>
      <name val="Arial Narrow"/>
      <family val="2"/>
      <charset val="204"/>
    </font>
    <font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0" applyNumberFormat="1" applyFont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wrapText="1"/>
    </xf>
    <xf numFmtId="164" fontId="8" fillId="3" borderId="0" xfId="0" applyNumberFormat="1" applyFont="1" applyFill="1"/>
    <xf numFmtId="0" fontId="8" fillId="0" borderId="0" xfId="0" applyFont="1" applyAlignment="1">
      <alignment wrapText="1"/>
    </xf>
    <xf numFmtId="166" fontId="8" fillId="0" borderId="0" xfId="1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9" fillId="0" borderId="0" xfId="0" applyNumberFormat="1" applyFont="1"/>
    <xf numFmtId="14" fontId="8" fillId="0" borderId="0" xfId="0" applyNumberFormat="1" applyFont="1" applyAlignment="1">
      <alignment wrapText="1"/>
    </xf>
    <xf numFmtId="165" fontId="8" fillId="0" borderId="0" xfId="0" applyNumberFormat="1" applyFont="1"/>
    <xf numFmtId="165" fontId="8" fillId="3" borderId="0" xfId="0" applyNumberFormat="1" applyFont="1" applyFill="1"/>
    <xf numFmtId="0" fontId="10" fillId="0" borderId="0" xfId="0" applyFont="1" applyAlignment="1">
      <alignment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166" fontId="7" fillId="0" borderId="0" xfId="1" applyNumberFormat="1" applyFont="1" applyAlignment="1"/>
    <xf numFmtId="164" fontId="10" fillId="0" borderId="0" xfId="0" applyNumberFormat="1" applyFont="1" applyAlignment="1"/>
    <xf numFmtId="165" fontId="10" fillId="0" borderId="0" xfId="0" applyNumberFormat="1" applyFont="1" applyAlignment="1"/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colors>
    <mruColors>
      <color rgb="FF660066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142A-8C7F-459E-98D7-49EB412C2CAE}">
  <dimension ref="A1:I31"/>
  <sheetViews>
    <sheetView tabSelected="1" zoomScale="151" zoomScaleNormal="151" workbookViewId="0">
      <selection activeCell="B9" sqref="B9"/>
    </sheetView>
  </sheetViews>
  <sheetFormatPr defaultRowHeight="15" x14ac:dyDescent="0.25"/>
  <cols>
    <col min="1" max="1" width="7" style="10" customWidth="1"/>
    <col min="2" max="2" width="59.42578125" style="2" customWidth="1"/>
    <col min="3" max="8" width="10.7109375" style="2" customWidth="1"/>
    <col min="9" max="9" width="9.140625" style="2"/>
  </cols>
  <sheetData>
    <row r="1" spans="1:8" x14ac:dyDescent="0.25">
      <c r="A1" s="15" t="s">
        <v>17</v>
      </c>
      <c r="B1" s="16" t="s">
        <v>11</v>
      </c>
      <c r="C1" s="17" t="s">
        <v>12</v>
      </c>
      <c r="D1" s="17"/>
      <c r="E1" s="17"/>
      <c r="F1" s="17"/>
      <c r="G1" s="17"/>
      <c r="H1" s="17"/>
    </row>
    <row r="2" spans="1:8" x14ac:dyDescent="0.25">
      <c r="A2" s="15"/>
      <c r="B2" s="16"/>
      <c r="C2" s="18">
        <v>2023</v>
      </c>
      <c r="D2" s="18">
        <v>2022</v>
      </c>
      <c r="E2" s="18">
        <v>2021</v>
      </c>
      <c r="F2" s="18">
        <v>2020</v>
      </c>
      <c r="G2" s="18">
        <v>2019</v>
      </c>
      <c r="H2" s="18">
        <v>2018</v>
      </c>
    </row>
    <row r="3" spans="1:8" x14ac:dyDescent="0.25">
      <c r="A3" s="19">
        <v>1</v>
      </c>
      <c r="B3" s="20" t="s">
        <v>10</v>
      </c>
      <c r="C3" s="21">
        <v>45184</v>
      </c>
      <c r="D3" s="21">
        <v>44695</v>
      </c>
      <c r="E3" s="21">
        <v>44201</v>
      </c>
      <c r="F3" s="21">
        <v>44013</v>
      </c>
      <c r="G3" s="21">
        <v>43830</v>
      </c>
      <c r="H3" s="21">
        <v>43465</v>
      </c>
    </row>
    <row r="4" spans="1:8" x14ac:dyDescent="0.25">
      <c r="A4" s="22"/>
      <c r="B4" s="23" t="s">
        <v>14</v>
      </c>
      <c r="C4" s="24"/>
      <c r="D4" s="24"/>
      <c r="E4" s="24"/>
      <c r="F4" s="24"/>
      <c r="G4" s="24"/>
      <c r="H4" s="24"/>
    </row>
    <row r="5" spans="1:8" ht="27" x14ac:dyDescent="0.25">
      <c r="A5" s="19">
        <v>2</v>
      </c>
      <c r="B5" s="25" t="s">
        <v>22</v>
      </c>
      <c r="C5" s="26">
        <v>365</v>
      </c>
      <c r="D5" s="26">
        <v>365</v>
      </c>
      <c r="E5" s="26">
        <v>1095</v>
      </c>
      <c r="F5" s="26">
        <v>1095</v>
      </c>
      <c r="G5" s="26">
        <v>1095</v>
      </c>
      <c r="H5" s="26">
        <v>1095</v>
      </c>
    </row>
    <row r="6" spans="1:8" ht="27.75" customHeight="1" x14ac:dyDescent="0.25">
      <c r="A6" s="19">
        <v>3</v>
      </c>
      <c r="B6" s="25" t="s">
        <v>3</v>
      </c>
      <c r="C6" s="27">
        <f t="shared" ref="C6" si="0">C3+C5-1</f>
        <v>45548</v>
      </c>
      <c r="D6" s="27">
        <f>D3+D5-1</f>
        <v>45059</v>
      </c>
      <c r="E6" s="27">
        <f>E3+E5-1</f>
        <v>45295</v>
      </c>
      <c r="F6" s="27">
        <f>F3+F5-1</f>
        <v>45107</v>
      </c>
      <c r="G6" s="27">
        <f>G3+G5-1</f>
        <v>44924</v>
      </c>
      <c r="H6" s="27">
        <f>H3+H5-1</f>
        <v>44559</v>
      </c>
    </row>
    <row r="7" spans="1:8" x14ac:dyDescent="0.25">
      <c r="A7" s="22"/>
      <c r="B7" s="23" t="s">
        <v>13</v>
      </c>
      <c r="C7" s="24"/>
      <c r="D7" s="24"/>
      <c r="E7" s="24"/>
      <c r="F7" s="24"/>
      <c r="G7" s="24"/>
      <c r="H7" s="24"/>
    </row>
    <row r="8" spans="1:8" x14ac:dyDescent="0.25">
      <c r="A8" s="19">
        <v>4</v>
      </c>
      <c r="B8" s="25" t="s">
        <v>15</v>
      </c>
      <c r="C8" s="28" t="s">
        <v>1</v>
      </c>
      <c r="D8" s="28" t="s">
        <v>1</v>
      </c>
      <c r="E8" s="27">
        <v>44926</v>
      </c>
      <c r="F8" s="27">
        <v>44926</v>
      </c>
      <c r="G8" s="27">
        <v>44926</v>
      </c>
      <c r="H8" s="27">
        <v>44926</v>
      </c>
    </row>
    <row r="9" spans="1:8" ht="15" customHeight="1" x14ac:dyDescent="0.25">
      <c r="A9" s="19">
        <v>5</v>
      </c>
      <c r="B9" s="29" t="s">
        <v>18</v>
      </c>
      <c r="C9" s="30">
        <f>C6</f>
        <v>45548</v>
      </c>
      <c r="D9" s="30">
        <f>D6</f>
        <v>45059</v>
      </c>
      <c r="E9" s="30">
        <f>IF(E8&lt;E6,E8,E6)</f>
        <v>44926</v>
      </c>
      <c r="F9" s="30">
        <f t="shared" ref="F9:G9" si="1">IF(F8&lt;F6,F8,F6)</f>
        <v>44926</v>
      </c>
      <c r="G9" s="30">
        <f t="shared" si="1"/>
        <v>44924</v>
      </c>
      <c r="H9" s="30">
        <f t="shared" ref="H9" si="2">IF(H8&lt;H6,H8,H6)</f>
        <v>44559</v>
      </c>
    </row>
    <row r="10" spans="1:8" ht="27" x14ac:dyDescent="0.25">
      <c r="A10" s="19">
        <v>6</v>
      </c>
      <c r="B10" s="25" t="s">
        <v>21</v>
      </c>
      <c r="C10" s="26">
        <f>C9-C3+1</f>
        <v>365</v>
      </c>
      <c r="D10" s="26">
        <f t="shared" ref="D10:H10" si="3">D9-D3+1</f>
        <v>365</v>
      </c>
      <c r="E10" s="26">
        <f t="shared" si="3"/>
        <v>726</v>
      </c>
      <c r="F10" s="26">
        <f t="shared" si="3"/>
        <v>914</v>
      </c>
      <c r="G10" s="26">
        <f t="shared" si="3"/>
        <v>1095</v>
      </c>
      <c r="H10" s="26">
        <f t="shared" si="3"/>
        <v>1095</v>
      </c>
    </row>
    <row r="11" spans="1:8" x14ac:dyDescent="0.25">
      <c r="A11" s="22"/>
      <c r="B11" s="23" t="s">
        <v>16</v>
      </c>
      <c r="C11" s="24"/>
      <c r="D11" s="24"/>
      <c r="E11" s="24"/>
      <c r="F11" s="24"/>
      <c r="G11" s="24"/>
      <c r="H11" s="24"/>
    </row>
    <row r="12" spans="1:8" ht="27" x14ac:dyDescent="0.25">
      <c r="A12" s="19">
        <v>7</v>
      </c>
      <c r="B12" s="25" t="s">
        <v>4</v>
      </c>
      <c r="C12" s="27">
        <v>44927</v>
      </c>
      <c r="D12" s="27">
        <v>44616</v>
      </c>
      <c r="E12" s="27">
        <v>44616</v>
      </c>
      <c r="F12" s="27">
        <v>44616</v>
      </c>
      <c r="G12" s="27">
        <v>44616</v>
      </c>
      <c r="H12" s="27">
        <v>44616</v>
      </c>
    </row>
    <row r="13" spans="1:8" x14ac:dyDescent="0.25">
      <c r="A13" s="19">
        <v>8</v>
      </c>
      <c r="B13" s="25" t="s">
        <v>0</v>
      </c>
      <c r="C13" s="27">
        <v>45139</v>
      </c>
      <c r="D13" s="27">
        <v>45139</v>
      </c>
      <c r="E13" s="27">
        <v>45139</v>
      </c>
      <c r="F13" s="27">
        <v>45139</v>
      </c>
      <c r="G13" s="27">
        <v>45139</v>
      </c>
      <c r="H13" s="27">
        <v>45139</v>
      </c>
    </row>
    <row r="14" spans="1:8" x14ac:dyDescent="0.25">
      <c r="A14" s="19">
        <v>9</v>
      </c>
      <c r="B14" s="25" t="s">
        <v>23</v>
      </c>
      <c r="C14" s="26">
        <f>IF(C12-C3&lt;0,0,C12-C3)</f>
        <v>0</v>
      </c>
      <c r="D14" s="26">
        <f>IF(D12-D3&lt;0,0,D12-D3)</f>
        <v>0</v>
      </c>
      <c r="E14" s="26">
        <f t="shared" ref="E14:H14" si="4">IF(E12-E3&lt;0,0,E12-E3)</f>
        <v>415</v>
      </c>
      <c r="F14" s="26">
        <f t="shared" si="4"/>
        <v>603</v>
      </c>
      <c r="G14" s="26">
        <f t="shared" si="4"/>
        <v>786</v>
      </c>
      <c r="H14" s="26">
        <f t="shared" si="4"/>
        <v>1151</v>
      </c>
    </row>
    <row r="15" spans="1:8" x14ac:dyDescent="0.25">
      <c r="A15" s="19">
        <v>10</v>
      </c>
      <c r="B15" s="31" t="s">
        <v>24</v>
      </c>
      <c r="C15" s="26">
        <f>IF(C3&lt;C13,C13-C12,0)</f>
        <v>0</v>
      </c>
      <c r="D15" s="26">
        <f t="shared" ref="D15:H15" si="5">IF(D3&lt;D13,D13-D12,0)</f>
        <v>523</v>
      </c>
      <c r="E15" s="26">
        <f t="shared" si="5"/>
        <v>523</v>
      </c>
      <c r="F15" s="26">
        <f t="shared" si="5"/>
        <v>523</v>
      </c>
      <c r="G15" s="26">
        <f t="shared" si="5"/>
        <v>523</v>
      </c>
      <c r="H15" s="26">
        <f t="shared" si="5"/>
        <v>523</v>
      </c>
    </row>
    <row r="16" spans="1:8" ht="27" x14ac:dyDescent="0.25">
      <c r="A16" s="19">
        <v>11</v>
      </c>
      <c r="B16" s="25" t="s">
        <v>25</v>
      </c>
      <c r="C16" s="26">
        <f>C10-C14</f>
        <v>365</v>
      </c>
      <c r="D16" s="26">
        <f>D10-D14</f>
        <v>365</v>
      </c>
      <c r="E16" s="26">
        <f>E10-E14</f>
        <v>311</v>
      </c>
      <c r="F16" s="26">
        <f>IF(F10-F14&lt;0, 0,F10-F14)</f>
        <v>311</v>
      </c>
      <c r="G16" s="26">
        <f>IF(G10-G14&lt;0, 0,G10-G14)</f>
        <v>309</v>
      </c>
      <c r="H16" s="26">
        <f>IF(H10-H14&lt;0, 0,H10-H14)</f>
        <v>0</v>
      </c>
    </row>
    <row r="17" spans="1:8" x14ac:dyDescent="0.25">
      <c r="A17" s="19">
        <v>12</v>
      </c>
      <c r="B17" s="25" t="s">
        <v>5</v>
      </c>
      <c r="C17" s="27">
        <f>IF(C15=0,C9,C13+C16-1)</f>
        <v>45548</v>
      </c>
      <c r="D17" s="27">
        <f>IF(D16=0,D9,D13+D16-1)</f>
        <v>45503</v>
      </c>
      <c r="E17" s="27">
        <f t="shared" ref="E17:H17" si="6">IF(E16=0,E9,E13+E16-1)</f>
        <v>45449</v>
      </c>
      <c r="F17" s="27">
        <f t="shared" si="6"/>
        <v>45449</v>
      </c>
      <c r="G17" s="27">
        <f>IF(G16=0,G9,G13+G16-1)</f>
        <v>45447</v>
      </c>
      <c r="H17" s="27">
        <f t="shared" si="6"/>
        <v>44559</v>
      </c>
    </row>
    <row r="18" spans="1:8" x14ac:dyDescent="0.25">
      <c r="A18" s="19">
        <v>13</v>
      </c>
      <c r="B18" s="25" t="s">
        <v>2</v>
      </c>
      <c r="C18" s="32">
        <f>C17</f>
        <v>45548</v>
      </c>
      <c r="D18" s="32">
        <f t="shared" ref="D18:H18" si="7">D17</f>
        <v>45503</v>
      </c>
      <c r="E18" s="32">
        <f t="shared" si="7"/>
        <v>45449</v>
      </c>
      <c r="F18" s="32">
        <f t="shared" si="7"/>
        <v>45449</v>
      </c>
      <c r="G18" s="32">
        <f t="shared" si="7"/>
        <v>45447</v>
      </c>
      <c r="H18" s="32">
        <f t="shared" si="7"/>
        <v>44559</v>
      </c>
    </row>
    <row r="19" spans="1:8" x14ac:dyDescent="0.25">
      <c r="A19" s="22"/>
      <c r="B19" s="23" t="s">
        <v>20</v>
      </c>
      <c r="C19" s="33"/>
      <c r="D19" s="33"/>
      <c r="E19" s="33"/>
      <c r="F19" s="33"/>
      <c r="G19" s="33"/>
      <c r="H19" s="33"/>
    </row>
    <row r="20" spans="1:8" ht="15.75" customHeight="1" x14ac:dyDescent="0.25">
      <c r="A20" s="37">
        <v>14</v>
      </c>
      <c r="B20" s="20" t="s">
        <v>19</v>
      </c>
      <c r="C20" s="38">
        <v>39</v>
      </c>
      <c r="D20" s="38">
        <v>45</v>
      </c>
      <c r="E20" s="38">
        <v>30</v>
      </c>
      <c r="F20" s="38"/>
      <c r="G20" s="38"/>
      <c r="H20" s="38"/>
    </row>
    <row r="21" spans="1:8" x14ac:dyDescent="0.25">
      <c r="A21" s="37">
        <v>15</v>
      </c>
      <c r="B21" s="34" t="s">
        <v>7</v>
      </c>
      <c r="C21" s="39">
        <f>C17+C20</f>
        <v>45587</v>
      </c>
      <c r="D21" s="39">
        <f>D17+D20</f>
        <v>45548</v>
      </c>
      <c r="E21" s="39">
        <f t="shared" ref="E21:H21" si="8">E17+E20</f>
        <v>45479</v>
      </c>
      <c r="F21" s="39">
        <f t="shared" si="8"/>
        <v>45449</v>
      </c>
      <c r="G21" s="39">
        <f t="shared" si="8"/>
        <v>45447</v>
      </c>
      <c r="H21" s="39">
        <f t="shared" si="8"/>
        <v>44559</v>
      </c>
    </row>
    <row r="22" spans="1:8" x14ac:dyDescent="0.25">
      <c r="A22" s="37">
        <v>16</v>
      </c>
      <c r="B22" s="34" t="s">
        <v>2</v>
      </c>
      <c r="C22" s="40">
        <f>C21</f>
        <v>45587</v>
      </c>
      <c r="D22" s="40">
        <f t="shared" ref="D22:H22" si="9">D21</f>
        <v>45548</v>
      </c>
      <c r="E22" s="40">
        <f t="shared" si="9"/>
        <v>45479</v>
      </c>
      <c r="F22" s="40">
        <f t="shared" si="9"/>
        <v>45449</v>
      </c>
      <c r="G22" s="40">
        <f t="shared" si="9"/>
        <v>45447</v>
      </c>
      <c r="H22" s="40">
        <f t="shared" si="9"/>
        <v>44559</v>
      </c>
    </row>
    <row r="23" spans="1:8" x14ac:dyDescent="0.25">
      <c r="A23" s="19"/>
      <c r="B23" s="35"/>
      <c r="C23" s="35"/>
      <c r="D23" s="35"/>
      <c r="E23" s="36"/>
      <c r="F23" s="35"/>
      <c r="G23" s="35"/>
      <c r="H23" s="35"/>
    </row>
    <row r="25" spans="1:8" x14ac:dyDescent="0.25">
      <c r="B25" s="7" t="s">
        <v>26</v>
      </c>
    </row>
    <row r="26" spans="1:8" x14ac:dyDescent="0.25">
      <c r="B26" s="7" t="s">
        <v>27</v>
      </c>
    </row>
    <row r="30" spans="1:8" x14ac:dyDescent="0.25">
      <c r="E30" s="3"/>
    </row>
    <row r="31" spans="1:8" x14ac:dyDescent="0.25">
      <c r="E31" s="3"/>
    </row>
  </sheetData>
  <mergeCells count="3">
    <mergeCell ref="C1:H1"/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AE2C-D69D-4C21-A33E-C0FD9B923F85}">
  <dimension ref="A2:S24"/>
  <sheetViews>
    <sheetView workbookViewId="0">
      <selection activeCell="S3" activeCellId="2" sqref="S8 R10:R14 S3:S8"/>
    </sheetView>
  </sheetViews>
  <sheetFormatPr defaultRowHeight="15" x14ac:dyDescent="0.25"/>
  <cols>
    <col min="3" max="14" width="5.28515625" customWidth="1"/>
    <col min="15" max="15" width="10.140625" bestFit="1" customWidth="1"/>
    <col min="17" max="19" width="7.5703125" customWidth="1"/>
  </cols>
  <sheetData>
    <row r="2" spans="1:19" x14ac:dyDescent="0.25">
      <c r="A2" t="s">
        <v>6</v>
      </c>
      <c r="B2">
        <v>2018</v>
      </c>
      <c r="C2">
        <v>2019</v>
      </c>
      <c r="D2">
        <v>2020</v>
      </c>
      <c r="E2">
        <v>2021</v>
      </c>
      <c r="F2">
        <v>2022</v>
      </c>
      <c r="G2">
        <v>2023</v>
      </c>
      <c r="H2">
        <v>2024</v>
      </c>
      <c r="J2" t="s">
        <v>6</v>
      </c>
      <c r="K2">
        <v>2019</v>
      </c>
      <c r="L2">
        <v>2020</v>
      </c>
      <c r="M2">
        <v>2021</v>
      </c>
      <c r="N2">
        <v>2022</v>
      </c>
      <c r="P2" t="s">
        <v>6</v>
      </c>
      <c r="Q2">
        <v>2022</v>
      </c>
      <c r="R2">
        <v>2023</v>
      </c>
      <c r="S2">
        <v>2024</v>
      </c>
    </row>
    <row r="3" spans="1:19" x14ac:dyDescent="0.25">
      <c r="A3">
        <v>1</v>
      </c>
      <c r="B3">
        <v>31</v>
      </c>
      <c r="C3">
        <v>31</v>
      </c>
      <c r="D3">
        <v>31</v>
      </c>
      <c r="E3">
        <v>31</v>
      </c>
      <c r="F3">
        <v>31</v>
      </c>
      <c r="G3">
        <v>31</v>
      </c>
      <c r="H3">
        <v>31</v>
      </c>
      <c r="J3" s="4">
        <v>1</v>
      </c>
      <c r="K3" s="6">
        <f>31-4</f>
        <v>27</v>
      </c>
      <c r="L3">
        <v>31</v>
      </c>
      <c r="M3">
        <v>31</v>
      </c>
      <c r="N3">
        <v>3</v>
      </c>
      <c r="O3" s="5"/>
      <c r="P3">
        <v>1</v>
      </c>
      <c r="Q3">
        <v>0</v>
      </c>
      <c r="R3">
        <v>31</v>
      </c>
      <c r="S3" s="9">
        <v>31</v>
      </c>
    </row>
    <row r="4" spans="1:19" x14ac:dyDescent="0.25">
      <c r="A4">
        <v>2</v>
      </c>
      <c r="B4">
        <v>28</v>
      </c>
      <c r="C4">
        <v>28</v>
      </c>
      <c r="D4" s="1">
        <v>29</v>
      </c>
      <c r="E4">
        <v>28</v>
      </c>
      <c r="F4">
        <v>28</v>
      </c>
      <c r="G4">
        <v>28</v>
      </c>
      <c r="H4" s="1">
        <v>29</v>
      </c>
      <c r="J4" s="4">
        <v>2</v>
      </c>
      <c r="K4">
        <v>28</v>
      </c>
      <c r="L4">
        <v>29</v>
      </c>
      <c r="M4">
        <v>28</v>
      </c>
      <c r="P4">
        <v>2</v>
      </c>
      <c r="Q4">
        <v>5</v>
      </c>
      <c r="R4">
        <v>28</v>
      </c>
      <c r="S4" s="9">
        <v>29</v>
      </c>
    </row>
    <row r="5" spans="1:19" x14ac:dyDescent="0.25">
      <c r="A5">
        <v>3</v>
      </c>
      <c r="B5">
        <v>31</v>
      </c>
      <c r="C5">
        <v>31</v>
      </c>
      <c r="D5">
        <v>31</v>
      </c>
      <c r="E5">
        <v>31</v>
      </c>
      <c r="F5">
        <v>31</v>
      </c>
      <c r="G5">
        <v>31</v>
      </c>
      <c r="H5">
        <v>31</v>
      </c>
      <c r="J5" s="4">
        <v>3</v>
      </c>
      <c r="K5">
        <v>31</v>
      </c>
      <c r="L5">
        <v>31</v>
      </c>
      <c r="M5">
        <v>31</v>
      </c>
      <c r="P5">
        <v>3</v>
      </c>
      <c r="Q5">
        <v>31</v>
      </c>
      <c r="R5">
        <v>31</v>
      </c>
      <c r="S5" s="9">
        <v>31</v>
      </c>
    </row>
    <row r="6" spans="1:19" x14ac:dyDescent="0.25">
      <c r="A6">
        <v>4</v>
      </c>
      <c r="B6">
        <v>30</v>
      </c>
      <c r="C6">
        <v>30</v>
      </c>
      <c r="D6">
        <v>30</v>
      </c>
      <c r="E6">
        <v>30</v>
      </c>
      <c r="F6">
        <v>30</v>
      </c>
      <c r="G6">
        <v>30</v>
      </c>
      <c r="H6">
        <v>30</v>
      </c>
      <c r="J6" s="4">
        <v>4</v>
      </c>
      <c r="K6">
        <v>30</v>
      </c>
      <c r="L6">
        <v>30</v>
      </c>
      <c r="M6">
        <v>30</v>
      </c>
      <c r="P6">
        <v>4</v>
      </c>
      <c r="Q6">
        <v>30</v>
      </c>
      <c r="R6">
        <v>30</v>
      </c>
      <c r="S6" s="9">
        <v>30</v>
      </c>
    </row>
    <row r="7" spans="1:19" x14ac:dyDescent="0.25">
      <c r="A7">
        <v>5</v>
      </c>
      <c r="B7">
        <v>31</v>
      </c>
      <c r="C7">
        <v>31</v>
      </c>
      <c r="D7">
        <v>31</v>
      </c>
      <c r="E7">
        <v>31</v>
      </c>
      <c r="F7">
        <v>31</v>
      </c>
      <c r="G7">
        <v>31</v>
      </c>
      <c r="H7">
        <v>31</v>
      </c>
      <c r="J7" s="4">
        <v>5</v>
      </c>
      <c r="K7">
        <v>31</v>
      </c>
      <c r="L7">
        <v>31</v>
      </c>
      <c r="M7">
        <v>31</v>
      </c>
      <c r="P7">
        <v>5</v>
      </c>
      <c r="Q7">
        <v>31</v>
      </c>
      <c r="R7">
        <v>31</v>
      </c>
      <c r="S7" s="9">
        <v>31</v>
      </c>
    </row>
    <row r="8" spans="1:19" x14ac:dyDescent="0.25">
      <c r="A8">
        <v>6</v>
      </c>
      <c r="B8">
        <v>30</v>
      </c>
      <c r="C8">
        <v>30</v>
      </c>
      <c r="D8">
        <v>30</v>
      </c>
      <c r="E8">
        <v>30</v>
      </c>
      <c r="F8">
        <v>30</v>
      </c>
      <c r="G8">
        <v>30</v>
      </c>
      <c r="H8">
        <v>30</v>
      </c>
      <c r="I8">
        <v>335</v>
      </c>
      <c r="J8" s="4">
        <v>6</v>
      </c>
      <c r="K8">
        <v>30</v>
      </c>
      <c r="L8">
        <v>30</v>
      </c>
      <c r="M8">
        <v>30</v>
      </c>
      <c r="P8">
        <v>6</v>
      </c>
      <c r="Q8">
        <v>30</v>
      </c>
      <c r="R8">
        <v>30</v>
      </c>
      <c r="S8">
        <v>6</v>
      </c>
    </row>
    <row r="9" spans="1:19" x14ac:dyDescent="0.25">
      <c r="A9">
        <v>7</v>
      </c>
      <c r="B9">
        <v>31</v>
      </c>
      <c r="C9">
        <v>31</v>
      </c>
      <c r="D9">
        <v>31</v>
      </c>
      <c r="E9">
        <v>31</v>
      </c>
      <c r="F9">
        <v>31</v>
      </c>
      <c r="G9">
        <v>31</v>
      </c>
      <c r="H9">
        <v>31</v>
      </c>
      <c r="I9">
        <f>342-335</f>
        <v>7</v>
      </c>
      <c r="J9" s="4">
        <v>7</v>
      </c>
      <c r="K9">
        <v>31</v>
      </c>
      <c r="L9">
        <v>31</v>
      </c>
      <c r="M9">
        <v>31</v>
      </c>
      <c r="P9">
        <v>7</v>
      </c>
      <c r="Q9">
        <v>31</v>
      </c>
      <c r="R9">
        <v>31</v>
      </c>
      <c r="S9">
        <v>31</v>
      </c>
    </row>
    <row r="10" spans="1:19" x14ac:dyDescent="0.25">
      <c r="A10">
        <v>8</v>
      </c>
      <c r="B10">
        <v>31</v>
      </c>
      <c r="C10">
        <v>31</v>
      </c>
      <c r="D10">
        <v>31</v>
      </c>
      <c r="E10">
        <v>31</v>
      </c>
      <c r="F10">
        <v>31</v>
      </c>
      <c r="G10">
        <v>31</v>
      </c>
      <c r="H10">
        <v>31</v>
      </c>
      <c r="J10" s="4">
        <v>8</v>
      </c>
      <c r="K10">
        <v>31</v>
      </c>
      <c r="L10">
        <v>31</v>
      </c>
      <c r="M10">
        <v>31</v>
      </c>
      <c r="P10">
        <v>8</v>
      </c>
      <c r="Q10">
        <v>31</v>
      </c>
      <c r="R10" s="9">
        <v>31</v>
      </c>
      <c r="S10">
        <v>31</v>
      </c>
    </row>
    <row r="11" spans="1:19" x14ac:dyDescent="0.25">
      <c r="A11">
        <v>9</v>
      </c>
      <c r="B11">
        <v>30</v>
      </c>
      <c r="C11">
        <v>30</v>
      </c>
      <c r="D11">
        <v>30</v>
      </c>
      <c r="E11">
        <v>30</v>
      </c>
      <c r="F11">
        <v>30</v>
      </c>
      <c r="G11">
        <v>30</v>
      </c>
      <c r="H11">
        <v>30</v>
      </c>
      <c r="J11" s="4">
        <v>9</v>
      </c>
      <c r="K11">
        <v>30</v>
      </c>
      <c r="L11">
        <v>30</v>
      </c>
      <c r="M11">
        <v>30</v>
      </c>
      <c r="P11">
        <v>9</v>
      </c>
      <c r="Q11">
        <v>30</v>
      </c>
      <c r="R11" s="9">
        <v>30</v>
      </c>
      <c r="S11">
        <v>30</v>
      </c>
    </row>
    <row r="12" spans="1:19" x14ac:dyDescent="0.25">
      <c r="A12">
        <v>10</v>
      </c>
      <c r="B12">
        <v>31</v>
      </c>
      <c r="C12">
        <v>31</v>
      </c>
      <c r="D12">
        <v>31</v>
      </c>
      <c r="E12">
        <v>31</v>
      </c>
      <c r="F12">
        <v>31</v>
      </c>
      <c r="G12">
        <v>31</v>
      </c>
      <c r="H12">
        <v>31</v>
      </c>
      <c r="J12" s="4">
        <v>10</v>
      </c>
      <c r="K12">
        <v>31</v>
      </c>
      <c r="L12">
        <v>31</v>
      </c>
      <c r="M12">
        <v>31</v>
      </c>
      <c r="P12">
        <v>10</v>
      </c>
      <c r="Q12">
        <v>31</v>
      </c>
      <c r="R12" s="9">
        <v>31</v>
      </c>
      <c r="S12">
        <v>31</v>
      </c>
    </row>
    <row r="13" spans="1:19" x14ac:dyDescent="0.25">
      <c r="A13">
        <v>11</v>
      </c>
      <c r="B13">
        <v>30</v>
      </c>
      <c r="C13">
        <v>30</v>
      </c>
      <c r="D13">
        <v>30</v>
      </c>
      <c r="E13">
        <v>30</v>
      </c>
      <c r="F13">
        <v>30</v>
      </c>
      <c r="G13">
        <v>30</v>
      </c>
      <c r="H13">
        <v>30</v>
      </c>
      <c r="J13" s="4">
        <v>11</v>
      </c>
      <c r="K13">
        <v>30</v>
      </c>
      <c r="L13">
        <v>30</v>
      </c>
      <c r="M13">
        <v>30</v>
      </c>
      <c r="P13">
        <v>11</v>
      </c>
      <c r="Q13">
        <v>30</v>
      </c>
      <c r="R13" s="9">
        <v>30</v>
      </c>
      <c r="S13">
        <v>30</v>
      </c>
    </row>
    <row r="14" spans="1:19" x14ac:dyDescent="0.25">
      <c r="A14">
        <v>12</v>
      </c>
      <c r="B14">
        <v>31</v>
      </c>
      <c r="C14">
        <v>31</v>
      </c>
      <c r="D14">
        <v>31</v>
      </c>
      <c r="E14">
        <v>31</v>
      </c>
      <c r="F14">
        <v>31</v>
      </c>
      <c r="G14">
        <v>31</v>
      </c>
      <c r="H14">
        <v>31</v>
      </c>
      <c r="J14" s="4">
        <v>12</v>
      </c>
      <c r="K14">
        <v>31</v>
      </c>
      <c r="L14">
        <v>31</v>
      </c>
      <c r="M14">
        <v>31</v>
      </c>
      <c r="P14">
        <v>12</v>
      </c>
      <c r="Q14">
        <v>31</v>
      </c>
      <c r="R14" s="9">
        <v>31</v>
      </c>
      <c r="S14">
        <v>31</v>
      </c>
    </row>
    <row r="15" spans="1:19" x14ac:dyDescent="0.25">
      <c r="L15" s="11">
        <f>DATE(K2,J3,31-K3+1)</f>
        <v>43470</v>
      </c>
      <c r="M15" s="12"/>
      <c r="N15">
        <f>SUM(K3:N14)</f>
        <v>1095</v>
      </c>
      <c r="Q15">
        <f>SUM(Q3:Q14)</f>
        <v>311</v>
      </c>
      <c r="R15">
        <f>SUM(R3:R14)</f>
        <v>365</v>
      </c>
    </row>
    <row r="16" spans="1:19" x14ac:dyDescent="0.25">
      <c r="L16" s="11">
        <f>DATE(N2,J3,N3)</f>
        <v>44564</v>
      </c>
      <c r="M16" s="12"/>
      <c r="R16">
        <f>Q15+R15</f>
        <v>676</v>
      </c>
    </row>
    <row r="20" spans="2:14" x14ac:dyDescent="0.25">
      <c r="B20" s="13" t="s">
        <v>9</v>
      </c>
      <c r="C20" s="12" t="s">
        <v>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x14ac:dyDescent="0.25">
      <c r="B21" s="13"/>
      <c r="C21" s="8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</row>
    <row r="22" spans="2:14" x14ac:dyDescent="0.25">
      <c r="B22" s="8">
        <v>2022</v>
      </c>
      <c r="D22">
        <v>5</v>
      </c>
      <c r="E22">
        <v>31</v>
      </c>
      <c r="F22">
        <v>30</v>
      </c>
      <c r="G22">
        <v>31</v>
      </c>
      <c r="H22">
        <v>30</v>
      </c>
      <c r="I22">
        <v>31</v>
      </c>
      <c r="J22">
        <v>31</v>
      </c>
      <c r="K22">
        <v>30</v>
      </c>
      <c r="L22">
        <v>31</v>
      </c>
      <c r="M22">
        <v>30</v>
      </c>
      <c r="N22">
        <v>31</v>
      </c>
    </row>
    <row r="23" spans="2:14" x14ac:dyDescent="0.25">
      <c r="B23" s="8">
        <v>2023</v>
      </c>
      <c r="C23">
        <v>31</v>
      </c>
      <c r="D23">
        <v>28</v>
      </c>
      <c r="E23">
        <v>31</v>
      </c>
      <c r="F23">
        <v>30</v>
      </c>
      <c r="G23">
        <v>31</v>
      </c>
      <c r="H23">
        <v>30</v>
      </c>
      <c r="I23">
        <v>31</v>
      </c>
    </row>
    <row r="24" spans="2:14" x14ac:dyDescent="0.25">
      <c r="B24" s="6"/>
      <c r="C24" s="14">
        <f>SUM(C22:N23)</f>
        <v>523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mergeCells count="5">
    <mergeCell ref="L15:M15"/>
    <mergeCell ref="L16:M16"/>
    <mergeCell ref="C20:N20"/>
    <mergeCell ref="B20:B21"/>
    <mergeCell ref="C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Строки ПН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Єгорова</dc:creator>
  <cp:lastModifiedBy>Юлія Єгорова</cp:lastModifiedBy>
  <dcterms:created xsi:type="dcterms:W3CDTF">2023-08-21T08:48:37Z</dcterms:created>
  <dcterms:modified xsi:type="dcterms:W3CDTF">2023-08-24T21:25:22Z</dcterms:modified>
</cp:coreProperties>
</file>